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eszpremTerv\7-Herend_kerekparut\20180409\"/>
    </mc:Choice>
  </mc:AlternateContent>
  <xr:revisionPtr revIDLastSave="0" documentId="13_ncr:1_{18B63FF7-A558-44A9-B810-D2F068D138EB}" xr6:coauthVersionLast="36" xr6:coauthVersionMax="36" xr10:uidLastSave="{00000000-0000-0000-0000-000000000000}"/>
  <bookViews>
    <workbookView xWindow="0" yWindow="0" windowWidth="28800" windowHeight="12225" activeTab="1" xr2:uid="{1697CB21-5FC2-4114-A06C-F0CABEA30D8F}"/>
  </bookViews>
  <sheets>
    <sheet name="Összesítő" sheetId="4" r:id="rId1"/>
    <sheet name="Rekonstrukciós_KV" sheetId="3" r:id="rId2"/>
    <sheet name="Engedélyezési_KV" sheetId="1" r:id="rId3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45" i="3" l="1"/>
  <c r="H45" i="3"/>
  <c r="G17" i="3"/>
  <c r="H17" i="3"/>
  <c r="H20" i="3" l="1"/>
  <c r="G20" i="3" l="1"/>
  <c r="H11" i="3"/>
  <c r="G11" i="3"/>
  <c r="H15" i="3"/>
  <c r="G15" i="3"/>
  <c r="G43" i="3" l="1"/>
  <c r="H43" i="3"/>
  <c r="G6" i="3"/>
  <c r="H6" i="3"/>
  <c r="G7" i="3"/>
  <c r="H7" i="3"/>
  <c r="G8" i="3"/>
  <c r="H8" i="3"/>
  <c r="G9" i="3"/>
  <c r="H9" i="3"/>
  <c r="G10" i="3"/>
  <c r="H10" i="3"/>
  <c r="G12" i="3"/>
  <c r="H12" i="3"/>
  <c r="G13" i="3"/>
  <c r="H13" i="3"/>
  <c r="G14" i="3"/>
  <c r="H14" i="3"/>
  <c r="G16" i="3"/>
  <c r="H16" i="3"/>
  <c r="G14" i="1" l="1"/>
  <c r="H14" i="1"/>
  <c r="G11" i="1"/>
  <c r="H11" i="1"/>
  <c r="G13" i="1"/>
  <c r="H13" i="1"/>
  <c r="G12" i="1"/>
  <c r="H12" i="1"/>
  <c r="G15" i="1"/>
  <c r="H15" i="1"/>
  <c r="G7" i="1" l="1"/>
  <c r="H31" i="1"/>
  <c r="G31" i="1"/>
  <c r="H30" i="1"/>
  <c r="G30" i="1"/>
  <c r="H29" i="1"/>
  <c r="H28" i="1"/>
  <c r="G28" i="1"/>
  <c r="H27" i="1"/>
  <c r="G27" i="1"/>
  <c r="H26" i="1"/>
  <c r="G26" i="1"/>
  <c r="H24" i="1"/>
  <c r="G23" i="1"/>
  <c r="H10" i="1"/>
  <c r="G10" i="1"/>
  <c r="H8" i="1"/>
  <c r="G8" i="1"/>
  <c r="G50" i="3"/>
  <c r="H50" i="3"/>
  <c r="H49" i="3"/>
  <c r="G49" i="3"/>
  <c r="G48" i="3"/>
  <c r="G44" i="3"/>
  <c r="H44" i="3"/>
  <c r="G46" i="3"/>
  <c r="H46" i="3"/>
  <c r="G47" i="3"/>
  <c r="H47" i="3"/>
  <c r="H37" i="3"/>
  <c r="H40" i="3"/>
  <c r="G41" i="3"/>
  <c r="H33" i="3"/>
  <c r="G32" i="3"/>
  <c r="H32" i="3"/>
  <c r="H31" i="3"/>
  <c r="G31" i="3"/>
  <c r="G28" i="3"/>
  <c r="H28" i="3"/>
  <c r="H27" i="3"/>
  <c r="G27" i="3"/>
  <c r="H35" i="3" l="1"/>
  <c r="G40" i="3"/>
  <c r="H9" i="1"/>
  <c r="H21" i="1"/>
  <c r="G16" i="1"/>
  <c r="H16" i="1"/>
  <c r="G25" i="1"/>
  <c r="G9" i="1"/>
  <c r="H7" i="1"/>
  <c r="H23" i="1"/>
  <c r="H19" i="1"/>
  <c r="G19" i="1"/>
  <c r="G17" i="1"/>
  <c r="H18" i="1"/>
  <c r="G21" i="1"/>
  <c r="G24" i="1"/>
  <c r="G29" i="1"/>
  <c r="H17" i="1"/>
  <c r="G34" i="3"/>
  <c r="H48" i="3"/>
  <c r="G37" i="3"/>
  <c r="H41" i="3"/>
  <c r="H34" i="3"/>
  <c r="G33" i="3"/>
  <c r="H36" i="3" l="1"/>
  <c r="G35" i="3"/>
  <c r="H25" i="1"/>
  <c r="G18" i="1"/>
  <c r="G6" i="1"/>
  <c r="H6" i="1"/>
  <c r="G20" i="1"/>
  <c r="H20" i="1"/>
  <c r="H42" i="3"/>
  <c r="G42" i="3"/>
  <c r="G39" i="3"/>
  <c r="H39" i="3"/>
  <c r="H38" i="3"/>
  <c r="G38" i="3"/>
  <c r="G36" i="3"/>
  <c r="H25" i="3"/>
  <c r="G26" i="3"/>
  <c r="G21" i="3"/>
  <c r="H21" i="3"/>
  <c r="H30" i="3"/>
  <c r="G30" i="3"/>
  <c r="G29" i="3"/>
  <c r="H29" i="3"/>
  <c r="G19" i="3"/>
  <c r="H19" i="3"/>
  <c r="G22" i="1" l="1"/>
  <c r="H22" i="1"/>
  <c r="G22" i="3"/>
  <c r="G23" i="3"/>
  <c r="H23" i="3"/>
  <c r="G24" i="3"/>
  <c r="H24" i="3"/>
  <c r="G25" i="3"/>
  <c r="H26" i="3"/>
  <c r="H22" i="3"/>
  <c r="H18" i="3" l="1"/>
  <c r="H52" i="3" s="1"/>
  <c r="G18" i="3"/>
  <c r="G52" i="3" s="1"/>
  <c r="C9" i="4" l="1"/>
  <c r="B9" i="4" l="1"/>
  <c r="H54" i="3" l="1"/>
  <c r="H55" i="3" s="1"/>
  <c r="H57" i="3" s="1"/>
  <c r="H33" i="1"/>
  <c r="C10" i="4" s="1"/>
  <c r="C12" i="4" s="1"/>
  <c r="G33" i="1"/>
  <c r="B10" i="4" s="1"/>
  <c r="B12" i="4" s="1"/>
  <c r="C13" i="4" l="1"/>
  <c r="H35" i="1"/>
  <c r="H36" i="1" s="1"/>
  <c r="H38" i="1" s="1"/>
  <c r="B13" i="4"/>
  <c r="C15" i="4" l="1"/>
</calcChain>
</file>

<file path=xl/sharedStrings.xml><?xml version="1.0" encoding="utf-8"?>
<sst xmlns="http://schemas.openxmlformats.org/spreadsheetml/2006/main" count="253" uniqueCount="131">
  <si>
    <t>m</t>
  </si>
  <si>
    <t>Aszfaltvágás</t>
  </si>
  <si>
    <t>db</t>
  </si>
  <si>
    <t>m3</t>
  </si>
  <si>
    <t>m2</t>
  </si>
  <si>
    <t>Tükörkészítés tömörítés nélkül, gépi erővel, kiegészítő kézi munkával sík felületen   I-IV talajosztályban.</t>
  </si>
  <si>
    <t xml:space="preserve">Simító hengerlés a földmű  felületén gépi erővel  95 % tömörségi fokra </t>
  </si>
  <si>
    <t>klt</t>
  </si>
  <si>
    <t>Közúti táblák oszlopainak elhelyezése földmunkával V-VI. osztályú talajban vagy burkolatban. Burkolatbontás és helyreállítás nélkül, helyszínen készített betonalappal  egyes oszlop</t>
  </si>
  <si>
    <t xml:space="preserve">Jelzőtábla elhelyezése bilincsekkel, külön tételben szereplő oszlopokra, fényvisszaverő fóliával  KRESZ tábla </t>
  </si>
  <si>
    <t>4.</t>
  </si>
  <si>
    <t>KÖLTSÉGVETÉS KIÍRÁS</t>
  </si>
  <si>
    <t>Anyag egység</t>
  </si>
  <si>
    <t>Díj egység</t>
  </si>
  <si>
    <t>Anyag összesen</t>
  </si>
  <si>
    <t>Díj összesen</t>
  </si>
  <si>
    <t>Tételek megnevezése</t>
  </si>
  <si>
    <t>Menny.</t>
  </si>
  <si>
    <t>ME.</t>
  </si>
  <si>
    <t>Srsz.</t>
  </si>
  <si>
    <t>1.</t>
  </si>
  <si>
    <t>3.</t>
  </si>
  <si>
    <t>2.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</si>
  <si>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</si>
  <si>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</si>
  <si>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</si>
  <si>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</si>
  <si>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</si>
  <si>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</si>
  <si>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</si>
  <si>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</si>
  <si>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</si>
  <si>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</si>
  <si>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</si>
  <si>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</si>
  <si>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</si>
  <si>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</si>
  <si>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</si>
  <si>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</si>
  <si>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</si>
  <si>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</si>
  <si>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</si>
  <si>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</si>
  <si>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</si>
  <si>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</si>
  <si>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Mindösszesen:</t>
  </si>
  <si>
    <t>(A számításokhoz szükséges felületek, hosszak meghatározása gépi méréssel történt a digitális helyszínrajz alapján. )</t>
  </si>
  <si>
    <t>Nettó összesen:</t>
  </si>
  <si>
    <t>27%-os ÁFA:</t>
  </si>
  <si>
    <t>Bruttó összesen:</t>
  </si>
  <si>
    <t>27.</t>
  </si>
  <si>
    <t>28.</t>
  </si>
  <si>
    <t>fm</t>
  </si>
  <si>
    <t xml:space="preserve">Jelzőtábla elhelyezése bilincsekkel, külön tételben szereplő oszlopokra, fényvisszaverő fóliával  KRESZ kiegészítő tábla </t>
  </si>
  <si>
    <t>Megvalósulási terv készítése</t>
  </si>
  <si>
    <t>Átadási dokumentáció készítése</t>
  </si>
  <si>
    <t>Összesítő:</t>
  </si>
  <si>
    <t>Anyag</t>
  </si>
  <si>
    <t>Díj</t>
  </si>
  <si>
    <t>Szumma:</t>
  </si>
  <si>
    <t>27%-os ÁFA</t>
  </si>
  <si>
    <t>Bruttó:</t>
  </si>
  <si>
    <t>Mart aszfalt felrakása és elszállítása teherautóval lerakóba, lerakóhelyi díjjal</t>
  </si>
  <si>
    <t>29.</t>
  </si>
  <si>
    <t>Telepen kevert hidraulikus kötőanyagú stabilizált réteg készítése 20 cm vtg.</t>
  </si>
  <si>
    <t>30.</t>
  </si>
  <si>
    <t>31.</t>
  </si>
  <si>
    <t>Engedélyezési szakasz</t>
  </si>
  <si>
    <t>Rekonstrukciós szakasz</t>
  </si>
  <si>
    <t>Herend városrészeket összekötő kerékpárút fejlesztése</t>
  </si>
  <si>
    <t>Fakivágás, fák kiszedése 20 cm átmérőig</t>
  </si>
  <si>
    <t>Aszfalt kopóréteg profilba marása 0-2,5 cm vastagságban</t>
  </si>
  <si>
    <t>Meglévő kapubejárók elbontása</t>
  </si>
  <si>
    <t>Meglévő kapubejárók alatt lévő átereszek és csövek elbontása</t>
  </si>
  <si>
    <t>Lehumuszolás meglévő padka melletti területen, szélesítés helyén, deponálása helyszínen későbbi visszaépítés céljából</t>
  </si>
  <si>
    <t>Töltésépítés készítése töltésre alkalmas anyaggal pályaszerkezet alá</t>
  </si>
  <si>
    <t>Földkitermelés bevágásból, valamint meglévő árok felújításából I-IV. talajosztályban, szállítással, lerakóhelyi díjjal</t>
  </si>
  <si>
    <t>Vízelvezető árok kialakítása rézsűképzéssel együtt terv szerinti rézsű dőléssel</t>
  </si>
  <si>
    <t xml:space="preserve">Fagyvédőréteg készítése 20 cm vastagságban, </t>
  </si>
  <si>
    <t>Folyamatos szemeloszlású FZKA 0/32 anyagból út alapréteg készítése 20 cm vastagságban</t>
  </si>
  <si>
    <t xml:space="preserve">Altalaj tömörítés 50 cm vastagságig gépi erővel, 95 % tömörségi fokra </t>
  </si>
  <si>
    <t xml:space="preserve">AC-22 jelű hengerelt aszfalt kötőréteg készítése. Az alapréteg szennyezettségének előzetes eltávolításával, bitumenemulziós permetezéssel, 6.0 cm vtg. </t>
  </si>
  <si>
    <t xml:space="preserve">AC-11 jelű hengerelt aszfalt kopóréteg készítése. A kötőréteg szennyezettségének előzetes eltávolításával, bitumenemulziós permetezéssel, 4.0 cm vtg. </t>
  </si>
  <si>
    <t>Padkaépítés murvából 10 cm vastagságban 1,00 méter szélességben</t>
  </si>
  <si>
    <t>Humusz visszaépítése min. 10 cm vastagságban rézsűk oldalára, füvesítéssel együtt</t>
  </si>
  <si>
    <t>32.</t>
  </si>
  <si>
    <t>33.</t>
  </si>
  <si>
    <t xml:space="preserve">AC-11 jelű hengerelt aszfalt kopóréteg készítése kézzel kapubejárókba. A kötőréteg szennyezettségének előzetes eltávolításával, bitumenemulziós permetezéssel, 5.0 cm vtg. </t>
  </si>
  <si>
    <t>Áteresz építése kapubejáróknál és átvezetéseknél, 40 cm átmérőjű előregyártott betonelemekből, murvaágyazattal, beton alapgerendával, hézagolással, cső körüli betöltéssel, tömörítéssel</t>
  </si>
  <si>
    <t>Áteresz építése kapubejáróknál és átvezetéseknél, 50 cm átmérőjű előregyártott betonelemekből, murvaágyazattal, beton alapgerendával, hézagolással, cső körüli betöltéssel, tömörítéssel</t>
  </si>
  <si>
    <t>Útburkolati jelek készítése PLASTIROUTE festékkel, kézzel, tartós jel, sárga szín, kerékpáros piktogramok</t>
  </si>
  <si>
    <t>Lehumuszolás átlag 10 cm vastagságban</t>
  </si>
  <si>
    <t>Folyamatos szemeloszlású FZKA 0/32 anyag terítése átereszek tetejére átlag 30 cm vastagságban</t>
  </si>
  <si>
    <t>Áteresz építésénél 50 cm átmérőjű előregyártott betonelemekből, murvaágyazattal, beton alapgerendával, hézagolással, cső körüli betöltéssel, tömörítéssel</t>
  </si>
  <si>
    <t>Folyamatos szemeloszlású FZKA 0/32 anyag terítése kapubejárók burkolata alá átlag 30 cm vastagságban</t>
  </si>
  <si>
    <t xml:space="preserve">AC-11 jelű hengerelt aszfalt kopóréteg készítése kézzel kapubejárókba. A kötőréteg szennyezettségének előzetes eltávolításával, bitumenemulziós permetezéssel, 3.5 cm vtg. </t>
  </si>
  <si>
    <t>Séd-patak medrének elterelése a keretelemes áteresz beépítéséig</t>
  </si>
  <si>
    <t>Keretelemes ikeráteresz építése 1,0x1,0 m előregyártott elemekből</t>
  </si>
  <si>
    <t>Ikerátereszhez előregyártott előfejek beépítése két oldalt</t>
  </si>
  <si>
    <t>Homokos kavics réteg készítése ikeráteresz alá 20 cm vastagságban</t>
  </si>
  <si>
    <t>Betonacél háló beépítése CKT rétegbe fí 5x5x10x10</t>
  </si>
  <si>
    <t>óra</t>
  </si>
  <si>
    <t>34.</t>
  </si>
  <si>
    <t>35.</t>
  </si>
  <si>
    <t>36.</t>
  </si>
  <si>
    <t>37.</t>
  </si>
  <si>
    <t>38.</t>
  </si>
  <si>
    <t>39.</t>
  </si>
  <si>
    <t>40.</t>
  </si>
  <si>
    <t>Tereprendezés padkán kívüli területen gépi erővel, kiegészítő kézi munkával, füvesítéssel</t>
  </si>
  <si>
    <t>Felvonulási költség (mindkét szakaszt beleértve)</t>
  </si>
  <si>
    <t>Mobil Wc létesítése területen (mindkét szakaszt beleértve)</t>
  </si>
  <si>
    <t>Irodakonténer elhelyezése és helyszínen tartása (mindkét szakaszt beleértve)</t>
  </si>
  <si>
    <t>Raktárkonténer elhelyezése és helyszínen tartása (mindkét szakaszt beleértve)</t>
  </si>
  <si>
    <t>Úttakarítás, utak folyamatos tisztántartása (mindkét szakaszt beleértve)</t>
  </si>
  <si>
    <t>Építési tábla kihelyezése a jogszabályi előírások szerint (mindkét szakaszt beleértve)</t>
  </si>
  <si>
    <t>Építési terület felügyelete (mindkét szakaszt beleértve)</t>
  </si>
  <si>
    <t>Szakfelügyelet (mindkét szakaszt beleértve)</t>
  </si>
  <si>
    <t>41.</t>
  </si>
  <si>
    <t>Geodéziai kitűzések az építéshez (mindkét szakaszt beleértve)</t>
  </si>
  <si>
    <t>Meglévő közművek kitűzése</t>
  </si>
  <si>
    <t>42.</t>
  </si>
  <si>
    <t>43.</t>
  </si>
  <si>
    <t>Ideiglenes forgalomtechnikai terv készítése és annak kiépítése</t>
  </si>
  <si>
    <t>Fagyvédőréteg készítése 20 cm vastagságban</t>
  </si>
  <si>
    <t>Bozót-, és cserjeírtás</t>
  </si>
  <si>
    <t>Villanyoszlop sávozása</t>
  </si>
  <si>
    <t>Telefonakna szintbe helyezése</t>
  </si>
  <si>
    <t>Villanyoszlop védelme kiemelt szegéllyel</t>
  </si>
  <si>
    <t>44.</t>
  </si>
  <si>
    <t>45.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</si>
</sst>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Ft&quot;_-;\-* #,##0.00\ &quot;Ft&quot;_-;_-* &quot;-&quot;??\ &quot;Ft&quot;_-;_-@_-"/>
    <numFmt numFmtId="164" formatCode="#,##0\ &quot;Ft&quot;"/>
    <numFmt numFmtId="165" formatCode="_-* #,##0\ &quot;Ft&quot;_-;\-* #,##0\ &quot;Ft&quot;_-;_-* &quot;-&quot;??\ &quot;Ft&quot;_-;_-@_-"/>
  </numFmts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Garamond"/>
      <family val="1"/>
      <charset val="238"/>
    </font>
    <font>
      <b/>
      <sz val="12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4"/>
      <color theme="1"/>
      <name val="Garamond"/>
      <family val="1"/>
      <charset val="238"/>
    </font>
    <font>
      <b/>
      <i/>
      <sz val="12"/>
      <color theme="1"/>
      <name val="Garamond"/>
      <family val="1"/>
      <charset val="238"/>
    </font>
    <font>
      <sz val="10"/>
      <color theme="1"/>
      <name val="Garamond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vertical="top"/>
    </xf>
    <xf numFmtId="0" fontId="3" fillId="0" borderId="2" xfId="0" applyFont="1" applyBorder="1"/>
    <xf numFmtId="0" fontId="3" fillId="0" borderId="3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top" wrapText="1"/>
    </xf>
    <xf numFmtId="164" fontId="2" fillId="0" borderId="3" xfId="0" applyNumberFormat="1" applyFont="1" applyFill="1" applyBorder="1" applyAlignment="1">
      <alignment horizontal="center" vertical="top" wrapText="1"/>
    </xf>
    <xf numFmtId="3" fontId="1" fillId="0" borderId="0" xfId="0" applyNumberFormat="1" applyFont="1" applyBorder="1" applyAlignment="1">
      <alignment horizontal="right" vertical="top" wrapText="1"/>
    </xf>
    <xf numFmtId="3" fontId="1" fillId="0" borderId="0" xfId="0" applyNumberFormat="1" applyFont="1" applyAlignment="1">
      <alignment vertical="top"/>
    </xf>
    <xf numFmtId="164" fontId="1" fillId="0" borderId="0" xfId="0" applyNumberFormat="1" applyFont="1" applyAlignment="1">
      <alignment vertical="top"/>
    </xf>
    <xf numFmtId="164" fontId="3" fillId="0" borderId="2" xfId="0" applyNumberFormat="1" applyFont="1" applyBorder="1" applyAlignment="1">
      <alignment vertical="top"/>
    </xf>
    <xf numFmtId="0" fontId="3" fillId="0" borderId="1" xfId="0" applyFont="1" applyBorder="1"/>
    <xf numFmtId="164" fontId="3" fillId="0" borderId="1" xfId="0" applyNumberFormat="1" applyFont="1" applyBorder="1"/>
    <xf numFmtId="164" fontId="1" fillId="0" borderId="1" xfId="0" applyNumberFormat="1" applyFont="1" applyBorder="1"/>
    <xf numFmtId="0" fontId="1" fillId="0" borderId="4" xfId="0" applyFont="1" applyBorder="1"/>
    <xf numFmtId="0" fontId="3" fillId="0" borderId="5" xfId="0" applyFont="1" applyBorder="1"/>
    <xf numFmtId="0" fontId="1" fillId="0" borderId="5" xfId="0" applyFont="1" applyBorder="1"/>
    <xf numFmtId="164" fontId="3" fillId="0" borderId="5" xfId="0" applyNumberFormat="1" applyFont="1" applyBorder="1"/>
    <xf numFmtId="3" fontId="1" fillId="0" borderId="0" xfId="0" applyNumberFormat="1" applyFont="1" applyFill="1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164" fontId="1" fillId="0" borderId="0" xfId="0" applyNumberFormat="1" applyFont="1" applyFill="1" applyAlignment="1">
      <alignment vertical="top"/>
    </xf>
    <xf numFmtId="2" fontId="1" fillId="0" borderId="0" xfId="0" applyNumberFormat="1" applyFont="1" applyBorder="1" applyAlignment="1">
      <alignment horizontal="center" vertical="top" wrapText="1"/>
    </xf>
    <xf numFmtId="2" fontId="1" fillId="0" borderId="0" xfId="0" applyNumberFormat="1" applyFont="1" applyAlignment="1">
      <alignment horizontal="center" vertical="top"/>
    </xf>
    <xf numFmtId="0" fontId="1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 applyBorder="1" applyAlignment="1">
      <alignment vertical="top"/>
    </xf>
    <xf numFmtId="0" fontId="8" fillId="0" borderId="0" xfId="0" applyFont="1" applyFill="1" applyAlignment="1">
      <alignment horizontal="center" vertical="top"/>
    </xf>
    <xf numFmtId="0" fontId="11" fillId="0" borderId="0" xfId="0" applyFont="1" applyFill="1" applyBorder="1" applyAlignment="1">
      <alignment vertical="top"/>
    </xf>
    <xf numFmtId="165" fontId="9" fillId="0" borderId="0" xfId="1" applyNumberFormat="1" applyFont="1" applyFill="1" applyBorder="1"/>
    <xf numFmtId="0" fontId="11" fillId="0" borderId="1" xfId="0" applyFont="1" applyFill="1" applyBorder="1" applyAlignment="1">
      <alignment vertical="top"/>
    </xf>
    <xf numFmtId="165" fontId="9" fillId="0" borderId="1" xfId="1" applyNumberFormat="1" applyFont="1" applyFill="1" applyBorder="1"/>
    <xf numFmtId="165" fontId="8" fillId="0" borderId="0" xfId="0" applyNumberFormat="1" applyFont="1" applyFill="1"/>
    <xf numFmtId="165" fontId="9" fillId="0" borderId="0" xfId="0" applyNumberFormat="1" applyFont="1" applyFill="1"/>
    <xf numFmtId="0" fontId="3" fillId="0" borderId="0" xfId="0" applyFont="1" applyFill="1" applyAlignment="1">
      <alignment horizontal="center" vertical="top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09455-B84A-4554-B693-AFF798C06541}">
  <sheetPr>
    <pageSetUpPr fitToPage="1"/>
  </sheetPr>
  <dimension ref="A1:C15"/>
  <sheetViews>
    <sheetView workbookViewId="0">
      <selection sqref="A1:C1"/>
    </sheetView>
  </sheetViews>
  <sheetFormatPr defaultRowHeight="15" x14ac:dyDescent="0.25"/>
  <cols>
    <col min="1" max="1" width="32.5703125" customWidth="1"/>
    <col min="2" max="3" width="16.5703125" bestFit="1" customWidth="1"/>
  </cols>
  <sheetData>
    <row r="1" spans="1:3" ht="18.75" x14ac:dyDescent="0.3">
      <c r="A1" s="48" t="s">
        <v>11</v>
      </c>
      <c r="B1" s="48"/>
      <c r="C1" s="48"/>
    </row>
    <row r="2" spans="1:3" ht="15.75" x14ac:dyDescent="0.25">
      <c r="A2" s="49" t="s">
        <v>69</v>
      </c>
      <c r="B2" s="49"/>
      <c r="C2" s="49"/>
    </row>
    <row r="3" spans="1:3" x14ac:dyDescent="0.25">
      <c r="A3" s="47"/>
      <c r="B3" s="47"/>
      <c r="C3" s="47"/>
    </row>
    <row r="6" spans="1:3" x14ac:dyDescent="0.25">
      <c r="A6" s="36" t="s">
        <v>56</v>
      </c>
      <c r="B6" s="37"/>
      <c r="C6" s="37"/>
    </row>
    <row r="7" spans="1:3" x14ac:dyDescent="0.25">
      <c r="A7" s="37"/>
      <c r="B7" s="37"/>
      <c r="C7" s="37"/>
    </row>
    <row r="8" spans="1:3" ht="15.75" x14ac:dyDescent="0.25">
      <c r="A8" s="38"/>
      <c r="B8" s="39" t="s">
        <v>57</v>
      </c>
      <c r="C8" s="39" t="s">
        <v>58</v>
      </c>
    </row>
    <row r="9" spans="1:3" ht="15.75" x14ac:dyDescent="0.25">
      <c r="A9" s="40" t="s">
        <v>68</v>
      </c>
      <c r="B9" s="41">
        <f>Rekonstrukciós_KV!G52</f>
        <v>0</v>
      </c>
      <c r="C9" s="41">
        <f>Rekonstrukciós_KV!H52</f>
        <v>0</v>
      </c>
    </row>
    <row r="10" spans="1:3" ht="15.75" x14ac:dyDescent="0.25">
      <c r="A10" s="42" t="s">
        <v>67</v>
      </c>
      <c r="B10" s="43">
        <f>Engedélyezési_KV!G33</f>
        <v>0</v>
      </c>
      <c r="C10" s="43">
        <f>Engedélyezési_KV!H33</f>
        <v>0</v>
      </c>
    </row>
    <row r="11" spans="1:3" x14ac:dyDescent="0.25">
      <c r="A11" s="37"/>
      <c r="B11" s="37"/>
      <c r="C11" s="37"/>
    </row>
    <row r="12" spans="1:3" x14ac:dyDescent="0.25">
      <c r="A12" s="36" t="s">
        <v>59</v>
      </c>
      <c r="B12" s="44">
        <f>SUM(B9:B10)</f>
        <v>0</v>
      </c>
      <c r="C12" s="44">
        <f>SUM(C9:C10)</f>
        <v>0</v>
      </c>
    </row>
    <row r="13" spans="1:3" x14ac:dyDescent="0.25">
      <c r="A13" s="37" t="s">
        <v>60</v>
      </c>
      <c r="B13" s="45">
        <f>B12*1.27</f>
        <v>0</v>
      </c>
      <c r="C13" s="45">
        <f>C12*1.27</f>
        <v>0</v>
      </c>
    </row>
    <row r="14" spans="1:3" x14ac:dyDescent="0.25">
      <c r="A14" s="37"/>
      <c r="B14" s="37"/>
      <c r="C14" s="37"/>
    </row>
    <row r="15" spans="1:3" x14ac:dyDescent="0.25">
      <c r="A15" s="36" t="s">
        <v>61</v>
      </c>
      <c r="B15" s="37"/>
      <c r="C15" s="44">
        <f>B13+C13</f>
        <v>0</v>
      </c>
    </row>
  </sheetData>
  <mergeCells count="3">
    <mergeCell ref="A3:C3"/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C9CA8-EEBA-4CE0-AE10-CE8DEF471DFD}">
  <sheetPr>
    <pageSetUpPr fitToPage="1"/>
  </sheetPr>
  <dimension ref="A1:K57"/>
  <sheetViews>
    <sheetView tabSelected="1" zoomScale="85" zoomScaleNormal="85" workbookViewId="0">
      <selection sqref="A1:H1"/>
    </sheetView>
  </sheetViews>
  <sheetFormatPr defaultRowHeight="15.75" x14ac:dyDescent="0.25"/>
  <cols>
    <col min="1" max="1" width="5.28515625" style="6" bestFit="1" customWidth="1"/>
    <col min="2" max="2" width="96.5703125" style="1" customWidth="1"/>
    <col min="3" max="3" width="11" style="4" bestFit="1" customWidth="1"/>
    <col min="4" max="4" width="5.7109375" style="3" bestFit="1" customWidth="1"/>
    <col min="5" max="5" width="8.85546875" style="1" bestFit="1" customWidth="1"/>
    <col min="6" max="6" width="10.7109375" style="1" bestFit="1" customWidth="1"/>
    <col min="7" max="7" width="14.7109375" style="1" bestFit="1" customWidth="1"/>
    <col min="8" max="8" width="16" style="1" bestFit="1" customWidth="1"/>
    <col min="9" max="9" width="9.140625" style="1"/>
    <col min="10" max="10" width="9.140625" style="3"/>
    <col min="11" max="16384" width="9.140625" style="1"/>
  </cols>
  <sheetData>
    <row r="1" spans="1:8" ht="18.75" x14ac:dyDescent="0.3">
      <c r="A1" s="48" t="s">
        <v>11</v>
      </c>
      <c r="B1" s="48"/>
      <c r="C1" s="48"/>
      <c r="D1" s="48"/>
      <c r="E1" s="48"/>
      <c r="F1" s="48"/>
      <c r="G1" s="48"/>
      <c r="H1" s="48"/>
    </row>
    <row r="2" spans="1:8" x14ac:dyDescent="0.25">
      <c r="A2" s="49" t="s">
        <v>69</v>
      </c>
      <c r="B2" s="49"/>
      <c r="C2" s="49"/>
      <c r="D2" s="49"/>
      <c r="E2" s="49"/>
      <c r="F2" s="49"/>
      <c r="G2" s="49"/>
      <c r="H2" s="49"/>
    </row>
    <row r="3" spans="1:8" x14ac:dyDescent="0.25">
      <c r="A3" s="47" t="s">
        <v>46</v>
      </c>
      <c r="B3" s="47"/>
      <c r="C3" s="47"/>
      <c r="D3" s="47"/>
      <c r="E3" s="47"/>
      <c r="F3" s="47"/>
      <c r="G3" s="47"/>
      <c r="H3" s="47"/>
    </row>
    <row r="5" spans="1:8" s="5" customFormat="1" ht="32.25" thickBot="1" x14ac:dyDescent="0.3">
      <c r="A5" s="14" t="s">
        <v>19</v>
      </c>
      <c r="B5" s="15" t="s">
        <v>16</v>
      </c>
      <c r="C5" s="15" t="s">
        <v>17</v>
      </c>
      <c r="D5" s="15" t="s">
        <v>18</v>
      </c>
      <c r="E5" s="16" t="s">
        <v>12</v>
      </c>
      <c r="F5" s="16" t="s">
        <v>13</v>
      </c>
      <c r="G5" s="17" t="s">
        <v>14</v>
      </c>
      <c r="H5" s="17" t="s">
        <v>15</v>
      </c>
    </row>
    <row r="6" spans="1:8" s="5" customFormat="1" ht="16.5" thickTop="1" x14ac:dyDescent="0.25">
      <c r="A6" s="6" t="s">
        <v>20</v>
      </c>
      <c r="B6" s="2" t="s">
        <v>110</v>
      </c>
      <c r="C6" s="8">
        <v>1</v>
      </c>
      <c r="D6" s="8" t="s">
        <v>7</v>
      </c>
      <c r="E6" s="19"/>
      <c r="F6" s="19"/>
      <c r="G6" s="20">
        <f t="shared" ref="G6:G16" si="0">ROUNDUP($C6*E6,0)</f>
        <v>0</v>
      </c>
      <c r="H6" s="20">
        <f t="shared" ref="H6:H16" si="1">ROUNDUP($C6*F6,0)</f>
        <v>0</v>
      </c>
    </row>
    <row r="7" spans="1:8" s="5" customFormat="1" x14ac:dyDescent="0.25">
      <c r="A7" s="6" t="s">
        <v>22</v>
      </c>
      <c r="B7" s="2" t="s">
        <v>111</v>
      </c>
      <c r="C7" s="8">
        <v>1</v>
      </c>
      <c r="D7" s="8" t="s">
        <v>7</v>
      </c>
      <c r="E7" s="19"/>
      <c r="F7" s="19"/>
      <c r="G7" s="20">
        <f t="shared" si="0"/>
        <v>0</v>
      </c>
      <c r="H7" s="20">
        <f t="shared" si="1"/>
        <v>0</v>
      </c>
    </row>
    <row r="8" spans="1:8" s="5" customFormat="1" x14ac:dyDescent="0.25">
      <c r="A8" s="6" t="s">
        <v>21</v>
      </c>
      <c r="B8" s="2" t="s">
        <v>112</v>
      </c>
      <c r="C8" s="8">
        <v>1</v>
      </c>
      <c r="D8" s="8" t="s">
        <v>7</v>
      </c>
      <c r="E8" s="19"/>
      <c r="F8" s="19"/>
      <c r="G8" s="20">
        <f t="shared" si="0"/>
        <v>0</v>
      </c>
      <c r="H8" s="20">
        <f t="shared" si="1"/>
        <v>0</v>
      </c>
    </row>
    <row r="9" spans="1:8" s="5" customFormat="1" x14ac:dyDescent="0.25">
      <c r="A9" s="6" t="s">
        <v>10</v>
      </c>
      <c r="B9" s="2" t="s">
        <v>113</v>
      </c>
      <c r="C9" s="8">
        <v>1</v>
      </c>
      <c r="D9" s="8" t="s">
        <v>7</v>
      </c>
      <c r="E9" s="19"/>
      <c r="F9" s="19"/>
      <c r="G9" s="20">
        <f t="shared" si="0"/>
        <v>0</v>
      </c>
      <c r="H9" s="20">
        <f t="shared" si="1"/>
        <v>0</v>
      </c>
    </row>
    <row r="10" spans="1:8" s="5" customFormat="1" x14ac:dyDescent="0.25">
      <c r="A10" s="6" t="s">
        <v>23</v>
      </c>
      <c r="B10" s="2" t="s">
        <v>114</v>
      </c>
      <c r="C10" s="8">
        <v>1</v>
      </c>
      <c r="D10" s="8" t="s">
        <v>7</v>
      </c>
      <c r="E10" s="19"/>
      <c r="F10" s="19"/>
      <c r="G10" s="20">
        <f t="shared" si="0"/>
        <v>0</v>
      </c>
      <c r="H10" s="20">
        <f t="shared" si="1"/>
        <v>0</v>
      </c>
    </row>
    <row r="11" spans="1:8" s="5" customFormat="1" x14ac:dyDescent="0.25">
      <c r="A11" s="6" t="s">
        <v>24</v>
      </c>
      <c r="B11" s="2" t="s">
        <v>123</v>
      </c>
      <c r="C11" s="8">
        <v>1</v>
      </c>
      <c r="D11" s="8" t="s">
        <v>7</v>
      </c>
      <c r="E11" s="19"/>
      <c r="F11" s="19"/>
      <c r="G11" s="20">
        <f t="shared" si="0"/>
        <v>0</v>
      </c>
      <c r="H11" s="20">
        <f t="shared" si="1"/>
        <v>0</v>
      </c>
    </row>
    <row r="12" spans="1:8" s="5" customFormat="1" x14ac:dyDescent="0.25">
      <c r="A12" s="6" t="s">
        <v>25</v>
      </c>
      <c r="B12" s="2" t="s">
        <v>115</v>
      </c>
      <c r="C12" s="8">
        <v>1</v>
      </c>
      <c r="D12" s="8" t="s">
        <v>2</v>
      </c>
      <c r="E12" s="19"/>
      <c r="F12" s="19"/>
      <c r="G12" s="20">
        <f t="shared" si="0"/>
        <v>0</v>
      </c>
      <c r="H12" s="20">
        <f t="shared" si="1"/>
        <v>0</v>
      </c>
    </row>
    <row r="13" spans="1:8" s="5" customFormat="1" x14ac:dyDescent="0.25">
      <c r="A13" s="6" t="s">
        <v>26</v>
      </c>
      <c r="B13" s="2" t="s">
        <v>116</v>
      </c>
      <c r="C13" s="8">
        <v>1</v>
      </c>
      <c r="D13" s="8" t="s">
        <v>7</v>
      </c>
      <c r="E13" s="19"/>
      <c r="F13" s="19"/>
      <c r="G13" s="20">
        <f t="shared" si="0"/>
        <v>0</v>
      </c>
      <c r="H13" s="20">
        <f t="shared" si="1"/>
        <v>0</v>
      </c>
    </row>
    <row r="14" spans="1:8" s="5" customFormat="1" x14ac:dyDescent="0.25">
      <c r="A14" s="6" t="s">
        <v>27</v>
      </c>
      <c r="B14" s="2" t="s">
        <v>119</v>
      </c>
      <c r="C14" s="8">
        <v>1</v>
      </c>
      <c r="D14" s="8" t="s">
        <v>7</v>
      </c>
      <c r="E14" s="19"/>
      <c r="F14" s="19"/>
      <c r="G14" s="20">
        <f t="shared" si="0"/>
        <v>0</v>
      </c>
      <c r="H14" s="20">
        <f t="shared" si="1"/>
        <v>0</v>
      </c>
    </row>
    <row r="15" spans="1:8" s="5" customFormat="1" x14ac:dyDescent="0.25">
      <c r="A15" s="6" t="s">
        <v>28</v>
      </c>
      <c r="B15" s="2" t="s">
        <v>120</v>
      </c>
      <c r="C15" s="8">
        <v>1</v>
      </c>
      <c r="D15" s="8" t="s">
        <v>7</v>
      </c>
      <c r="E15" s="19"/>
      <c r="F15" s="19"/>
      <c r="G15" s="20">
        <f t="shared" si="0"/>
        <v>0</v>
      </c>
      <c r="H15" s="20">
        <f t="shared" si="1"/>
        <v>0</v>
      </c>
    </row>
    <row r="16" spans="1:8" s="5" customFormat="1" x14ac:dyDescent="0.25">
      <c r="A16" s="6" t="s">
        <v>29</v>
      </c>
      <c r="B16" s="2" t="s">
        <v>117</v>
      </c>
      <c r="C16" s="8">
        <v>32</v>
      </c>
      <c r="D16" s="8" t="s">
        <v>101</v>
      </c>
      <c r="E16" s="19"/>
      <c r="F16" s="19"/>
      <c r="G16" s="20">
        <f t="shared" si="0"/>
        <v>0</v>
      </c>
      <c r="H16" s="20">
        <f t="shared" si="1"/>
        <v>0</v>
      </c>
    </row>
    <row r="17" spans="1:11" s="5" customFormat="1" x14ac:dyDescent="0.25">
      <c r="A17" s="6" t="s">
        <v>30</v>
      </c>
      <c r="B17" s="2" t="s">
        <v>127</v>
      </c>
      <c r="C17" s="8">
        <v>1</v>
      </c>
      <c r="D17" s="8" t="s">
        <v>2</v>
      </c>
      <c r="E17" s="19"/>
      <c r="F17" s="19"/>
      <c r="G17" s="20">
        <f t="shared" ref="G17" si="2">ROUNDUP($C17*E17,0)</f>
        <v>0</v>
      </c>
      <c r="H17" s="20">
        <f t="shared" ref="H17" si="3">ROUNDUP($C17*F17,0)</f>
        <v>0</v>
      </c>
    </row>
    <row r="18" spans="1:11" x14ac:dyDescent="0.25">
      <c r="A18" s="6" t="s">
        <v>31</v>
      </c>
      <c r="B18" s="2" t="s">
        <v>128</v>
      </c>
      <c r="C18" s="8">
        <v>52.65</v>
      </c>
      <c r="D18" s="8" t="s">
        <v>0</v>
      </c>
      <c r="E18" s="19"/>
      <c r="F18" s="19"/>
      <c r="G18" s="20">
        <f t="shared" ref="G18" si="4">ROUNDUP($C18*E18,0)</f>
        <v>0</v>
      </c>
      <c r="H18" s="20">
        <f t="shared" ref="H18" si="5">ROUNDUP($C18*F18,0)</f>
        <v>0</v>
      </c>
      <c r="K18" s="35"/>
    </row>
    <row r="19" spans="1:11" x14ac:dyDescent="0.25">
      <c r="A19" s="6" t="s">
        <v>32</v>
      </c>
      <c r="B19" s="2" t="s">
        <v>70</v>
      </c>
      <c r="C19" s="8">
        <v>23</v>
      </c>
      <c r="D19" s="8" t="s">
        <v>2</v>
      </c>
      <c r="E19" s="19"/>
      <c r="F19" s="19"/>
      <c r="G19" s="20">
        <f t="shared" ref="G19:G20" si="6">ROUNDUP($C19*E19,0)</f>
        <v>0</v>
      </c>
      <c r="H19" s="20">
        <f t="shared" ref="H19:H20" si="7">ROUNDUP($C19*F19,0)</f>
        <v>0</v>
      </c>
      <c r="K19" s="35"/>
    </row>
    <row r="20" spans="1:11" x14ac:dyDescent="0.25">
      <c r="A20" s="6" t="s">
        <v>33</v>
      </c>
      <c r="B20" s="2" t="s">
        <v>125</v>
      </c>
      <c r="C20" s="8">
        <v>59</v>
      </c>
      <c r="D20" s="8" t="s">
        <v>4</v>
      </c>
      <c r="E20" s="19"/>
      <c r="F20" s="19"/>
      <c r="G20" s="20">
        <f t="shared" si="6"/>
        <v>0</v>
      </c>
      <c r="H20" s="20">
        <f t="shared" si="7"/>
        <v>0</v>
      </c>
      <c r="K20" s="35"/>
    </row>
    <row r="21" spans="1:11" x14ac:dyDescent="0.25">
      <c r="A21" s="6" t="s">
        <v>34</v>
      </c>
      <c r="B21" s="2" t="s">
        <v>1</v>
      </c>
      <c r="C21" s="33">
        <v>997.52</v>
      </c>
      <c r="D21" s="8" t="s">
        <v>0</v>
      </c>
      <c r="E21" s="19"/>
      <c r="F21" s="19"/>
      <c r="G21" s="20">
        <f>ROUNDUP($C21*E21,0)</f>
        <v>0</v>
      </c>
      <c r="H21" s="20">
        <f>ROUNDUP($C21*F21,0)</f>
        <v>0</v>
      </c>
      <c r="K21" s="35"/>
    </row>
    <row r="22" spans="1:11" x14ac:dyDescent="0.25">
      <c r="A22" s="6" t="s">
        <v>35</v>
      </c>
      <c r="B22" s="2" t="s">
        <v>71</v>
      </c>
      <c r="C22" s="33">
        <v>49.856625000000001</v>
      </c>
      <c r="D22" s="8" t="s">
        <v>3</v>
      </c>
      <c r="E22" s="19"/>
      <c r="F22" s="19"/>
      <c r="G22" s="20">
        <f t="shared" ref="G22" si="8">ROUNDUP($C22*E22,0)</f>
        <v>0</v>
      </c>
      <c r="H22" s="20">
        <f t="shared" ref="H22" si="9">ROUNDUP($C22*F22,0)</f>
        <v>0</v>
      </c>
      <c r="K22" s="35"/>
    </row>
    <row r="23" spans="1:11" x14ac:dyDescent="0.25">
      <c r="A23" s="6" t="s">
        <v>36</v>
      </c>
      <c r="B23" s="2" t="s">
        <v>62</v>
      </c>
      <c r="C23" s="33">
        <v>49.856625000000001</v>
      </c>
      <c r="D23" s="8" t="s">
        <v>3</v>
      </c>
      <c r="E23" s="19"/>
      <c r="F23" s="19"/>
      <c r="G23" s="20">
        <f>ROUNDUP($C23*E23,0)</f>
        <v>0</v>
      </c>
      <c r="H23" s="20">
        <f>ROUNDUP($C23*F23,0)</f>
        <v>0</v>
      </c>
      <c r="K23" s="35"/>
    </row>
    <row r="24" spans="1:11" x14ac:dyDescent="0.25">
      <c r="A24" s="6" t="s">
        <v>37</v>
      </c>
      <c r="B24" s="2" t="s">
        <v>72</v>
      </c>
      <c r="C24" s="8">
        <v>46.81</v>
      </c>
      <c r="D24" s="8" t="s">
        <v>4</v>
      </c>
      <c r="E24" s="19"/>
      <c r="F24" s="19"/>
      <c r="G24" s="20">
        <f t="shared" ref="G24:G27" si="10">ROUNDUP($C24*E24,0)</f>
        <v>0</v>
      </c>
      <c r="H24" s="20">
        <f t="shared" ref="H24:H27" si="11">ROUNDUP($C24*F24,0)</f>
        <v>0</v>
      </c>
      <c r="K24" s="35"/>
    </row>
    <row r="25" spans="1:11" x14ac:dyDescent="0.25">
      <c r="A25" s="6" t="s">
        <v>38</v>
      </c>
      <c r="B25" s="2" t="s">
        <v>73</v>
      </c>
      <c r="C25" s="8">
        <v>87.5</v>
      </c>
      <c r="D25" s="8" t="s">
        <v>52</v>
      </c>
      <c r="E25" s="19"/>
      <c r="F25" s="19"/>
      <c r="G25" s="20">
        <f t="shared" si="10"/>
        <v>0</v>
      </c>
      <c r="H25" s="20">
        <f t="shared" si="11"/>
        <v>0</v>
      </c>
      <c r="K25" s="35"/>
    </row>
    <row r="26" spans="1:11" ht="31.5" x14ac:dyDescent="0.25">
      <c r="A26" s="6" t="s">
        <v>39</v>
      </c>
      <c r="B26" s="2" t="s">
        <v>74</v>
      </c>
      <c r="C26" s="33">
        <v>223.30600000000001</v>
      </c>
      <c r="D26" s="31" t="s">
        <v>3</v>
      </c>
      <c r="E26" s="29"/>
      <c r="F26" s="29"/>
      <c r="G26" s="20">
        <f t="shared" si="10"/>
        <v>0</v>
      </c>
      <c r="H26" s="20">
        <f t="shared" si="11"/>
        <v>0</v>
      </c>
      <c r="K26" s="35"/>
    </row>
    <row r="27" spans="1:11" ht="31.5" x14ac:dyDescent="0.25">
      <c r="A27" s="6" t="s">
        <v>40</v>
      </c>
      <c r="B27" s="30" t="s">
        <v>76</v>
      </c>
      <c r="C27" s="8">
        <v>848.5</v>
      </c>
      <c r="D27" s="31" t="s">
        <v>3</v>
      </c>
      <c r="E27" s="29"/>
      <c r="F27" s="29"/>
      <c r="G27" s="32">
        <f t="shared" si="10"/>
        <v>0</v>
      </c>
      <c r="H27" s="32">
        <f t="shared" si="11"/>
        <v>0</v>
      </c>
      <c r="K27" s="35"/>
    </row>
    <row r="28" spans="1:11" x14ac:dyDescent="0.25">
      <c r="A28" s="6" t="s">
        <v>41</v>
      </c>
      <c r="B28" s="2" t="s">
        <v>75</v>
      </c>
      <c r="C28" s="8">
        <v>192.75</v>
      </c>
      <c r="D28" s="8" t="s">
        <v>3</v>
      </c>
      <c r="E28" s="19"/>
      <c r="F28" s="19"/>
      <c r="G28" s="32">
        <f t="shared" ref="G28:G32" si="12">ROUNDUP($C28*E28,0)</f>
        <v>0</v>
      </c>
      <c r="H28" s="32">
        <f t="shared" ref="H28:H32" si="13">ROUNDUP($C28*F28,0)</f>
        <v>0</v>
      </c>
      <c r="K28" s="35"/>
    </row>
    <row r="29" spans="1:11" ht="31.5" x14ac:dyDescent="0.25">
      <c r="A29" s="6" t="s">
        <v>42</v>
      </c>
      <c r="B29" s="2" t="s">
        <v>88</v>
      </c>
      <c r="C29" s="8">
        <v>194.1</v>
      </c>
      <c r="D29" s="8" t="s">
        <v>52</v>
      </c>
      <c r="E29" s="19"/>
      <c r="F29" s="29"/>
      <c r="G29" s="20">
        <f>ROUNDUP($C29*E29,0)</f>
        <v>0</v>
      </c>
      <c r="H29" s="20">
        <f>ROUNDUP($C29*F29,0)</f>
        <v>0</v>
      </c>
      <c r="K29" s="35"/>
    </row>
    <row r="30" spans="1:11" ht="31.5" x14ac:dyDescent="0.25">
      <c r="A30" s="6" t="s">
        <v>43</v>
      </c>
      <c r="B30" s="2" t="s">
        <v>89</v>
      </c>
      <c r="C30" s="8">
        <v>12.5</v>
      </c>
      <c r="D30" s="8" t="s">
        <v>52</v>
      </c>
      <c r="E30" s="19"/>
      <c r="F30" s="29"/>
      <c r="G30" s="20">
        <f>ROUNDUP($C30*E30,0)</f>
        <v>0</v>
      </c>
      <c r="H30" s="20">
        <f>ROUNDUP($C30*F30,0)</f>
        <v>0</v>
      </c>
      <c r="K30" s="35"/>
    </row>
    <row r="31" spans="1:11" x14ac:dyDescent="0.25">
      <c r="A31" s="6" t="s">
        <v>44</v>
      </c>
      <c r="B31" s="2" t="s">
        <v>77</v>
      </c>
      <c r="C31" s="8">
        <v>658.5</v>
      </c>
      <c r="D31" s="8" t="s">
        <v>4</v>
      </c>
      <c r="E31" s="19"/>
      <c r="F31" s="19"/>
      <c r="G31" s="20">
        <f t="shared" si="12"/>
        <v>0</v>
      </c>
      <c r="H31" s="20">
        <f t="shared" si="13"/>
        <v>0</v>
      </c>
      <c r="K31" s="35"/>
    </row>
    <row r="32" spans="1:11" ht="31.5" x14ac:dyDescent="0.25">
      <c r="A32" s="6" t="s">
        <v>50</v>
      </c>
      <c r="B32" s="2" t="s">
        <v>5</v>
      </c>
      <c r="C32" s="8">
        <v>2279.87</v>
      </c>
      <c r="D32" s="8" t="s">
        <v>4</v>
      </c>
      <c r="E32" s="19"/>
      <c r="F32" s="19"/>
      <c r="G32" s="20">
        <f t="shared" si="12"/>
        <v>0</v>
      </c>
      <c r="H32" s="20">
        <f t="shared" si="13"/>
        <v>0</v>
      </c>
      <c r="K32" s="35"/>
    </row>
    <row r="33" spans="1:11" x14ac:dyDescent="0.25">
      <c r="A33" s="6" t="s">
        <v>51</v>
      </c>
      <c r="B33" s="2" t="s">
        <v>6</v>
      </c>
      <c r="C33" s="33">
        <v>2279.87</v>
      </c>
      <c r="D33" s="8" t="s">
        <v>4</v>
      </c>
      <c r="E33" s="19"/>
      <c r="F33" s="19"/>
      <c r="G33" s="20">
        <f>ROUNDUP($C33*E33,0)</f>
        <v>0</v>
      </c>
      <c r="H33" s="20">
        <f>ROUNDUP($C33*F33,0)</f>
        <v>0</v>
      </c>
      <c r="K33" s="35"/>
    </row>
    <row r="34" spans="1:11" x14ac:dyDescent="0.25">
      <c r="A34" s="6" t="s">
        <v>63</v>
      </c>
      <c r="B34" s="2" t="s">
        <v>124</v>
      </c>
      <c r="C34" s="33">
        <v>455.97399999999999</v>
      </c>
      <c r="D34" s="8" t="s">
        <v>3</v>
      </c>
      <c r="E34" s="19"/>
      <c r="F34" s="19"/>
      <c r="G34" s="20">
        <f t="shared" ref="G34:G35" si="14">ROUNDUP($C34*E34,0)</f>
        <v>0</v>
      </c>
      <c r="H34" s="20">
        <f t="shared" ref="H34:H35" si="15">ROUNDUP($C34*F34,0)</f>
        <v>0</v>
      </c>
      <c r="K34" s="35"/>
    </row>
    <row r="35" spans="1:11" x14ac:dyDescent="0.25">
      <c r="A35" s="6" t="s">
        <v>65</v>
      </c>
      <c r="B35" s="2" t="s">
        <v>79</v>
      </c>
      <c r="C35" s="33">
        <v>455.97399999999999</v>
      </c>
      <c r="D35" s="8" t="s">
        <v>3</v>
      </c>
      <c r="E35" s="19"/>
      <c r="F35" s="19"/>
      <c r="G35" s="20">
        <f t="shared" si="14"/>
        <v>0</v>
      </c>
      <c r="H35" s="20">
        <f t="shared" si="15"/>
        <v>0</v>
      </c>
      <c r="K35" s="35"/>
    </row>
    <row r="36" spans="1:11" x14ac:dyDescent="0.25">
      <c r="A36" s="6" t="s">
        <v>66</v>
      </c>
      <c r="B36" s="2" t="s">
        <v>80</v>
      </c>
      <c r="C36" s="33">
        <v>911.94799999999998</v>
      </c>
      <c r="D36" s="8" t="s">
        <v>3</v>
      </c>
      <c r="E36" s="19"/>
      <c r="F36" s="19"/>
      <c r="G36" s="20">
        <f t="shared" ref="G36:G37" si="16">ROUNDUP($C36*E36,0)</f>
        <v>0</v>
      </c>
      <c r="H36" s="20">
        <f t="shared" ref="H36:H37" si="17">ROUNDUP($C36*F36,0)</f>
        <v>0</v>
      </c>
      <c r="K36" s="35"/>
    </row>
    <row r="37" spans="1:11" ht="31.5" x14ac:dyDescent="0.25">
      <c r="A37" s="6" t="s">
        <v>85</v>
      </c>
      <c r="B37" s="2" t="s">
        <v>94</v>
      </c>
      <c r="C37" s="33">
        <v>253.071</v>
      </c>
      <c r="D37" s="8" t="s">
        <v>3</v>
      </c>
      <c r="E37" s="19"/>
      <c r="F37" s="19"/>
      <c r="G37" s="20">
        <f t="shared" si="16"/>
        <v>0</v>
      </c>
      <c r="H37" s="20">
        <f t="shared" si="17"/>
        <v>0</v>
      </c>
      <c r="K37" s="35"/>
    </row>
    <row r="38" spans="1:11" ht="31.5" x14ac:dyDescent="0.25">
      <c r="A38" s="6" t="s">
        <v>86</v>
      </c>
      <c r="B38" s="2" t="s">
        <v>81</v>
      </c>
      <c r="C38" s="34">
        <v>27.358439999999998</v>
      </c>
      <c r="D38" s="8" t="s">
        <v>3</v>
      </c>
      <c r="E38" s="19"/>
      <c r="F38" s="18"/>
      <c r="G38" s="20">
        <f t="shared" ref="G38:G42" si="18">ROUNDUP($C38*E38,0)</f>
        <v>0</v>
      </c>
      <c r="H38" s="20">
        <f t="shared" ref="H38:H42" si="19">ROUNDUP($C38*F38,0)</f>
        <v>0</v>
      </c>
    </row>
    <row r="39" spans="1:11" ht="31.5" x14ac:dyDescent="0.25">
      <c r="A39" s="6" t="s">
        <v>102</v>
      </c>
      <c r="B39" s="2" t="s">
        <v>82</v>
      </c>
      <c r="C39" s="34">
        <v>177.78016</v>
      </c>
      <c r="D39" s="8" t="s">
        <v>3</v>
      </c>
      <c r="E39" s="19"/>
      <c r="F39" s="18"/>
      <c r="G39" s="20">
        <f t="shared" si="18"/>
        <v>0</v>
      </c>
      <c r="H39" s="20">
        <f t="shared" si="19"/>
        <v>0</v>
      </c>
    </row>
    <row r="40" spans="1:11" ht="31.5" x14ac:dyDescent="0.25">
      <c r="A40" s="6" t="s">
        <v>103</v>
      </c>
      <c r="B40" s="2" t="s">
        <v>87</v>
      </c>
      <c r="C40" s="34">
        <v>42.178500000000007</v>
      </c>
      <c r="D40" s="8" t="s">
        <v>3</v>
      </c>
      <c r="E40" s="19"/>
      <c r="F40" s="18"/>
      <c r="G40" s="20">
        <f t="shared" si="18"/>
        <v>0</v>
      </c>
      <c r="H40" s="20">
        <f t="shared" si="19"/>
        <v>0</v>
      </c>
    </row>
    <row r="41" spans="1:11" x14ac:dyDescent="0.25">
      <c r="A41" s="6" t="s">
        <v>104</v>
      </c>
      <c r="B41" s="7" t="s">
        <v>83</v>
      </c>
      <c r="C41" s="34">
        <v>200.65</v>
      </c>
      <c r="D41" s="6" t="s">
        <v>3</v>
      </c>
      <c r="E41" s="19"/>
      <c r="F41" s="19"/>
      <c r="G41" s="20">
        <f t="shared" si="18"/>
        <v>0</v>
      </c>
      <c r="H41" s="20">
        <f t="shared" si="19"/>
        <v>0</v>
      </c>
    </row>
    <row r="42" spans="1:11" x14ac:dyDescent="0.25">
      <c r="A42" s="6" t="s">
        <v>105</v>
      </c>
      <c r="B42" s="2" t="s">
        <v>84</v>
      </c>
      <c r="C42" s="33">
        <v>2279.87</v>
      </c>
      <c r="D42" s="8" t="s">
        <v>4</v>
      </c>
      <c r="E42" s="19"/>
      <c r="F42" s="19"/>
      <c r="G42" s="20">
        <f t="shared" si="18"/>
        <v>0</v>
      </c>
      <c r="H42" s="20">
        <f t="shared" si="19"/>
        <v>0</v>
      </c>
    </row>
    <row r="43" spans="1:11" x14ac:dyDescent="0.25">
      <c r="A43" s="6" t="s">
        <v>106</v>
      </c>
      <c r="B43" s="2" t="s">
        <v>109</v>
      </c>
      <c r="C43" s="33">
        <v>1231</v>
      </c>
      <c r="D43" s="8" t="s">
        <v>4</v>
      </c>
      <c r="E43" s="19"/>
      <c r="F43" s="19"/>
      <c r="G43" s="20">
        <f t="shared" ref="G43" si="20">ROUNDUP($C43*E43,0)</f>
        <v>0</v>
      </c>
      <c r="H43" s="20">
        <f t="shared" ref="H43" si="21">ROUNDUP($C43*F43,0)</f>
        <v>0</v>
      </c>
    </row>
    <row r="44" spans="1:11" ht="31.5" x14ac:dyDescent="0.25">
      <c r="A44" s="6" t="s">
        <v>107</v>
      </c>
      <c r="B44" s="2" t="s">
        <v>8</v>
      </c>
      <c r="C44" s="33">
        <v>10</v>
      </c>
      <c r="D44" s="6" t="s">
        <v>2</v>
      </c>
      <c r="E44" s="19"/>
      <c r="F44" s="19"/>
      <c r="G44" s="20">
        <f t="shared" ref="G44:G48" si="22">ROUNDUP($C44*E44,0)</f>
        <v>0</v>
      </c>
      <c r="H44" s="20">
        <f t="shared" ref="H44:H48" si="23">ROUNDUP($C44*F44,0)</f>
        <v>0</v>
      </c>
    </row>
    <row r="45" spans="1:11" x14ac:dyDescent="0.25">
      <c r="A45" s="6" t="s">
        <v>108</v>
      </c>
      <c r="B45" s="2" t="s">
        <v>126</v>
      </c>
      <c r="C45" s="33">
        <v>9</v>
      </c>
      <c r="D45" s="6" t="s">
        <v>2</v>
      </c>
      <c r="E45" s="19"/>
      <c r="F45" s="19"/>
      <c r="G45" s="20">
        <f t="shared" si="22"/>
        <v>0</v>
      </c>
      <c r="H45" s="20">
        <f t="shared" si="23"/>
        <v>0</v>
      </c>
    </row>
    <row r="46" spans="1:11" ht="31.5" x14ac:dyDescent="0.25">
      <c r="A46" s="6" t="s">
        <v>118</v>
      </c>
      <c r="B46" s="2" t="s">
        <v>9</v>
      </c>
      <c r="C46" s="33">
        <v>12</v>
      </c>
      <c r="D46" s="6" t="s">
        <v>2</v>
      </c>
      <c r="E46" s="19"/>
      <c r="F46" s="19"/>
      <c r="G46" s="20">
        <f t="shared" si="22"/>
        <v>0</v>
      </c>
      <c r="H46" s="20">
        <f t="shared" si="23"/>
        <v>0</v>
      </c>
    </row>
    <row r="47" spans="1:11" ht="31.5" x14ac:dyDescent="0.25">
      <c r="A47" s="6" t="s">
        <v>121</v>
      </c>
      <c r="B47" s="2" t="s">
        <v>53</v>
      </c>
      <c r="C47" s="33">
        <v>2</v>
      </c>
      <c r="D47" s="6" t="s">
        <v>2</v>
      </c>
      <c r="E47" s="19"/>
      <c r="F47" s="19"/>
      <c r="G47" s="20">
        <f t="shared" si="22"/>
        <v>0</v>
      </c>
      <c r="H47" s="20">
        <f t="shared" si="23"/>
        <v>0</v>
      </c>
    </row>
    <row r="48" spans="1:11" ht="31.5" x14ac:dyDescent="0.25">
      <c r="A48" s="6" t="s">
        <v>122</v>
      </c>
      <c r="B48" s="2" t="s">
        <v>90</v>
      </c>
      <c r="C48" s="33">
        <v>12.75</v>
      </c>
      <c r="D48" s="6" t="s">
        <v>4</v>
      </c>
      <c r="E48" s="19"/>
      <c r="F48" s="19"/>
      <c r="G48" s="20">
        <f t="shared" si="22"/>
        <v>0</v>
      </c>
      <c r="H48" s="20">
        <f t="shared" si="23"/>
        <v>0</v>
      </c>
    </row>
    <row r="49" spans="1:8" x14ac:dyDescent="0.25">
      <c r="A49" s="6" t="s">
        <v>129</v>
      </c>
      <c r="B49" s="2" t="s">
        <v>54</v>
      </c>
      <c r="C49" s="6">
        <v>1</v>
      </c>
      <c r="D49" s="6" t="s">
        <v>7</v>
      </c>
      <c r="E49" s="19"/>
      <c r="F49" s="19"/>
      <c r="G49" s="20">
        <f>ROUNDUP($C49*E49,0)</f>
        <v>0</v>
      </c>
      <c r="H49" s="20">
        <f>ROUNDUP($C49*F49,0)</f>
        <v>0</v>
      </c>
    </row>
    <row r="50" spans="1:8" x14ac:dyDescent="0.25">
      <c r="A50" s="6" t="s">
        <v>130</v>
      </c>
      <c r="B50" s="2" t="s">
        <v>55</v>
      </c>
      <c r="C50" s="6">
        <v>1</v>
      </c>
      <c r="D50" s="6" t="s">
        <v>7</v>
      </c>
      <c r="E50" s="19"/>
      <c r="F50" s="19"/>
      <c r="G50" s="20">
        <f>ROUNDUP($C50*E50,0)</f>
        <v>0</v>
      </c>
      <c r="H50" s="20">
        <f>ROUNDUP($C50*F50,0)</f>
        <v>0</v>
      </c>
    </row>
    <row r="51" spans="1:8" x14ac:dyDescent="0.25">
      <c r="E51" s="3"/>
      <c r="F51" s="3"/>
      <c r="G51" s="20"/>
      <c r="H51" s="20"/>
    </row>
    <row r="52" spans="1:8" x14ac:dyDescent="0.25">
      <c r="A52" s="10"/>
      <c r="B52" s="13" t="s">
        <v>45</v>
      </c>
      <c r="C52" s="11"/>
      <c r="D52" s="12"/>
      <c r="E52" s="12"/>
      <c r="F52" s="12"/>
      <c r="G52" s="21">
        <f>SUM(G6:G50)</f>
        <v>0</v>
      </c>
      <c r="H52" s="21">
        <f>SUM(H6:H50)</f>
        <v>0</v>
      </c>
    </row>
    <row r="54" spans="1:8" x14ac:dyDescent="0.25">
      <c r="F54" s="22" t="s">
        <v>47</v>
      </c>
      <c r="G54" s="9"/>
      <c r="H54" s="23">
        <f>G52+H52</f>
        <v>0</v>
      </c>
    </row>
    <row r="55" spans="1:8" x14ac:dyDescent="0.25">
      <c r="F55" s="9" t="s">
        <v>48</v>
      </c>
      <c r="G55" s="9"/>
      <c r="H55" s="24">
        <f>H54*0.27</f>
        <v>0</v>
      </c>
    </row>
    <row r="56" spans="1:8" ht="16.5" thickBot="1" x14ac:dyDescent="0.3">
      <c r="F56" s="25"/>
      <c r="G56" s="25"/>
      <c r="H56" s="25"/>
    </row>
    <row r="57" spans="1:8" ht="16.5" thickBot="1" x14ac:dyDescent="0.3">
      <c r="F57" s="26" t="s">
        <v>49</v>
      </c>
      <c r="G57" s="27"/>
      <c r="H57" s="28">
        <f>H54+H55</f>
        <v>0</v>
      </c>
    </row>
  </sheetData>
  <mergeCells count="3">
    <mergeCell ref="A1:H1"/>
    <mergeCell ref="A2:H2"/>
    <mergeCell ref="A3:H3"/>
  </mergeCells>
  <pageMargins left="0.25" right="0.25" top="0.75" bottom="0.75" header="0.3" footer="0.3"/>
  <pageSetup paperSize="9" scale="9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F82E9-C818-4BC4-951F-FEB944C9749C}">
  <sheetPr>
    <pageSetUpPr fitToPage="1"/>
  </sheetPr>
  <dimension ref="A1:K38"/>
  <sheetViews>
    <sheetView zoomScale="85" zoomScaleNormal="85" workbookViewId="0">
      <selection sqref="A1:H1"/>
    </sheetView>
  </sheetViews>
  <sheetFormatPr defaultRowHeight="15.75" x14ac:dyDescent="0.25"/>
  <cols>
    <col min="1" max="1" width="5.28515625" style="6" bestFit="1" customWidth="1"/>
    <col min="2" max="2" width="96.7109375" style="1" customWidth="1"/>
    <col min="3" max="3" width="11" style="4" bestFit="1" customWidth="1"/>
    <col min="4" max="4" width="5.7109375" style="3" bestFit="1" customWidth="1"/>
    <col min="5" max="5" width="8.85546875" style="1" bestFit="1" customWidth="1"/>
    <col min="6" max="6" width="10.7109375" style="1" customWidth="1"/>
    <col min="7" max="7" width="14.7109375" style="1" bestFit="1" customWidth="1"/>
    <col min="8" max="8" width="16" style="1" bestFit="1" customWidth="1"/>
    <col min="9" max="9" width="9.140625" style="1"/>
    <col min="10" max="10" width="9.140625" style="3"/>
    <col min="11" max="11" width="9.140625" style="35"/>
    <col min="12" max="16384" width="9.140625" style="1"/>
  </cols>
  <sheetData>
    <row r="1" spans="1:11" ht="18.75" x14ac:dyDescent="0.3">
      <c r="A1" s="48" t="s">
        <v>11</v>
      </c>
      <c r="B1" s="48"/>
      <c r="C1" s="48"/>
      <c r="D1" s="48"/>
      <c r="E1" s="48"/>
      <c r="F1" s="48"/>
      <c r="G1" s="48"/>
      <c r="H1" s="48"/>
    </row>
    <row r="2" spans="1:11" x14ac:dyDescent="0.25">
      <c r="A2" s="49" t="s">
        <v>69</v>
      </c>
      <c r="B2" s="49"/>
      <c r="C2" s="49"/>
      <c r="D2" s="49"/>
      <c r="E2" s="49"/>
      <c r="F2" s="49"/>
      <c r="G2" s="49"/>
      <c r="H2" s="49"/>
    </row>
    <row r="3" spans="1:11" x14ac:dyDescent="0.25">
      <c r="A3" s="47" t="s">
        <v>46</v>
      </c>
      <c r="B3" s="47"/>
      <c r="C3" s="47"/>
      <c r="D3" s="47"/>
      <c r="E3" s="47"/>
      <c r="F3" s="47"/>
      <c r="G3" s="47"/>
      <c r="H3" s="47"/>
    </row>
    <row r="5" spans="1:11" s="5" customFormat="1" ht="32.25" thickBot="1" x14ac:dyDescent="0.3">
      <c r="A5" s="14" t="s">
        <v>19</v>
      </c>
      <c r="B5" s="15" t="s">
        <v>16</v>
      </c>
      <c r="C5" s="15" t="s">
        <v>17</v>
      </c>
      <c r="D5" s="15" t="s">
        <v>18</v>
      </c>
      <c r="E5" s="16" t="s">
        <v>12</v>
      </c>
      <c r="F5" s="16" t="s">
        <v>13</v>
      </c>
      <c r="G5" s="17" t="s">
        <v>14</v>
      </c>
      <c r="H5" s="17" t="s">
        <v>15</v>
      </c>
      <c r="K5" s="46"/>
    </row>
    <row r="6" spans="1:11" ht="16.5" thickTop="1" x14ac:dyDescent="0.25">
      <c r="A6" s="6" t="s">
        <v>20</v>
      </c>
      <c r="B6" s="2" t="s">
        <v>91</v>
      </c>
      <c r="C6" s="33">
        <v>840.09660000000008</v>
      </c>
      <c r="D6" s="31" t="s">
        <v>3</v>
      </c>
      <c r="E6" s="29"/>
      <c r="F6" s="29"/>
      <c r="G6" s="20">
        <f t="shared" ref="G6:H16" si="0">ROUNDUP($C6*E6,0)</f>
        <v>0</v>
      </c>
      <c r="H6" s="20">
        <f t="shared" si="0"/>
        <v>0</v>
      </c>
    </row>
    <row r="7" spans="1:11" ht="31.5" x14ac:dyDescent="0.25">
      <c r="A7" s="6" t="s">
        <v>22</v>
      </c>
      <c r="B7" s="30" t="s">
        <v>76</v>
      </c>
      <c r="C7" s="33">
        <v>2302.4034000000001</v>
      </c>
      <c r="D7" s="31" t="s">
        <v>3</v>
      </c>
      <c r="E7" s="29"/>
      <c r="F7" s="29"/>
      <c r="G7" s="32">
        <f t="shared" si="0"/>
        <v>0</v>
      </c>
      <c r="H7" s="32">
        <f t="shared" si="0"/>
        <v>0</v>
      </c>
    </row>
    <row r="8" spans="1:11" x14ac:dyDescent="0.25">
      <c r="A8" s="6" t="s">
        <v>21</v>
      </c>
      <c r="B8" s="2" t="s">
        <v>75</v>
      </c>
      <c r="C8" s="8">
        <v>112.75</v>
      </c>
      <c r="D8" s="8" t="s">
        <v>3</v>
      </c>
      <c r="E8" s="19"/>
      <c r="F8" s="19"/>
      <c r="G8" s="32">
        <f t="shared" si="0"/>
        <v>0</v>
      </c>
      <c r="H8" s="32">
        <f t="shared" si="0"/>
        <v>0</v>
      </c>
    </row>
    <row r="9" spans="1:11" ht="31.5" x14ac:dyDescent="0.25">
      <c r="A9" s="6" t="s">
        <v>10</v>
      </c>
      <c r="B9" s="2" t="s">
        <v>93</v>
      </c>
      <c r="C9" s="8">
        <v>57.8</v>
      </c>
      <c r="D9" s="8" t="s">
        <v>52</v>
      </c>
      <c r="E9" s="19"/>
      <c r="F9" s="29"/>
      <c r="G9" s="20">
        <f>ROUNDUP($C9*E9,0)</f>
        <v>0</v>
      </c>
      <c r="H9" s="20">
        <f>ROUNDUP($C9*F9,0)</f>
        <v>0</v>
      </c>
    </row>
    <row r="10" spans="1:11" x14ac:dyDescent="0.25">
      <c r="A10" s="6" t="s">
        <v>23</v>
      </c>
      <c r="B10" s="2" t="s">
        <v>77</v>
      </c>
      <c r="C10" s="8">
        <v>4294.5</v>
      </c>
      <c r="D10" s="8" t="s">
        <v>4</v>
      </c>
      <c r="E10" s="19"/>
      <c r="F10" s="19"/>
      <c r="G10" s="20">
        <f t="shared" si="0"/>
        <v>0</v>
      </c>
      <c r="H10" s="20">
        <f t="shared" si="0"/>
        <v>0</v>
      </c>
    </row>
    <row r="11" spans="1:11" x14ac:dyDescent="0.25">
      <c r="A11" s="6" t="s">
        <v>24</v>
      </c>
      <c r="B11" s="2" t="s">
        <v>99</v>
      </c>
      <c r="C11" s="8">
        <v>4</v>
      </c>
      <c r="D11" s="8" t="s">
        <v>3</v>
      </c>
      <c r="E11" s="19"/>
      <c r="F11" s="19"/>
      <c r="G11" s="20">
        <f t="shared" ref="G11" si="1">ROUNDUP($C11*E11,0)</f>
        <v>0</v>
      </c>
      <c r="H11" s="20">
        <f t="shared" ref="H11" si="2">ROUNDUP($C11*F11,0)</f>
        <v>0</v>
      </c>
    </row>
    <row r="12" spans="1:11" x14ac:dyDescent="0.25">
      <c r="A12" s="6" t="s">
        <v>25</v>
      </c>
      <c r="B12" s="2" t="s">
        <v>97</v>
      </c>
      <c r="C12" s="6">
        <v>6</v>
      </c>
      <c r="D12" s="6" t="s">
        <v>2</v>
      </c>
      <c r="E12" s="29"/>
      <c r="F12" s="29"/>
      <c r="G12" s="20">
        <f t="shared" ref="G12:G15" si="3">ROUNDUP($C12*E12,0)</f>
        <v>0</v>
      </c>
      <c r="H12" s="20">
        <f t="shared" ref="H12:H15" si="4">ROUNDUP($C12*F12,0)</f>
        <v>0</v>
      </c>
    </row>
    <row r="13" spans="1:11" x14ac:dyDescent="0.25">
      <c r="A13" s="6" t="s">
        <v>26</v>
      </c>
      <c r="B13" s="2" t="s">
        <v>98</v>
      </c>
      <c r="C13" s="6">
        <v>8</v>
      </c>
      <c r="D13" s="6" t="s">
        <v>2</v>
      </c>
      <c r="E13" s="29"/>
      <c r="F13" s="29"/>
      <c r="G13" s="20">
        <f t="shared" ref="G13" si="5">ROUNDUP($C13*E13,0)</f>
        <v>0</v>
      </c>
      <c r="H13" s="20">
        <f t="shared" ref="H13" si="6">ROUNDUP($C13*F13,0)</f>
        <v>0</v>
      </c>
    </row>
    <row r="14" spans="1:11" x14ac:dyDescent="0.25">
      <c r="A14" s="6" t="s">
        <v>27</v>
      </c>
      <c r="B14" s="2" t="s">
        <v>100</v>
      </c>
      <c r="C14" s="6">
        <v>37.950000000000003</v>
      </c>
      <c r="D14" s="6" t="s">
        <v>4</v>
      </c>
      <c r="E14" s="29"/>
      <c r="F14" s="29"/>
      <c r="G14" s="20">
        <f t="shared" ref="G14" si="7">ROUNDUP($C14*E14,0)</f>
        <v>0</v>
      </c>
      <c r="H14" s="20">
        <f t="shared" ref="H14" si="8">ROUNDUP($C14*F14,0)</f>
        <v>0</v>
      </c>
    </row>
    <row r="15" spans="1:11" x14ac:dyDescent="0.25">
      <c r="A15" s="6" t="s">
        <v>28</v>
      </c>
      <c r="B15" s="2" t="s">
        <v>96</v>
      </c>
      <c r="C15" s="6">
        <v>1</v>
      </c>
      <c r="D15" s="6" t="s">
        <v>7</v>
      </c>
      <c r="E15" s="29"/>
      <c r="F15" s="29"/>
      <c r="G15" s="20">
        <f t="shared" si="3"/>
        <v>0</v>
      </c>
      <c r="H15" s="20">
        <f t="shared" si="4"/>
        <v>0</v>
      </c>
    </row>
    <row r="16" spans="1:11" ht="31.5" x14ac:dyDescent="0.25">
      <c r="A16" s="6" t="s">
        <v>29</v>
      </c>
      <c r="B16" s="2" t="s">
        <v>5</v>
      </c>
      <c r="C16" s="8">
        <v>6844.1100000000006</v>
      </c>
      <c r="D16" s="8" t="s">
        <v>4</v>
      </c>
      <c r="E16" s="19"/>
      <c r="F16" s="19"/>
      <c r="G16" s="20">
        <f t="shared" si="0"/>
        <v>0</v>
      </c>
      <c r="H16" s="20">
        <f t="shared" si="0"/>
        <v>0</v>
      </c>
    </row>
    <row r="17" spans="1:8" x14ac:dyDescent="0.25">
      <c r="A17" s="6" t="s">
        <v>30</v>
      </c>
      <c r="B17" s="2" t="s">
        <v>6</v>
      </c>
      <c r="C17" s="33">
        <v>6844.1100000000006</v>
      </c>
      <c r="D17" s="8" t="s">
        <v>4</v>
      </c>
      <c r="E17" s="19"/>
      <c r="F17" s="19"/>
      <c r="G17" s="20">
        <f>ROUNDUP($C17*E17,0)</f>
        <v>0</v>
      </c>
      <c r="H17" s="20">
        <f>ROUNDUP($C17*F17,0)</f>
        <v>0</v>
      </c>
    </row>
    <row r="18" spans="1:8" x14ac:dyDescent="0.25">
      <c r="A18" s="6" t="s">
        <v>31</v>
      </c>
      <c r="B18" s="2" t="s">
        <v>78</v>
      </c>
      <c r="C18" s="33">
        <v>1368.8220000000001</v>
      </c>
      <c r="D18" s="8" t="s">
        <v>3</v>
      </c>
      <c r="E18" s="19"/>
      <c r="F18" s="19"/>
      <c r="G18" s="20">
        <f t="shared" ref="G18:H29" si="9">ROUNDUP($C18*E18,0)</f>
        <v>0</v>
      </c>
      <c r="H18" s="20">
        <f t="shared" si="9"/>
        <v>0</v>
      </c>
    </row>
    <row r="19" spans="1:8" x14ac:dyDescent="0.25">
      <c r="A19" s="6" t="s">
        <v>32</v>
      </c>
      <c r="B19" s="2" t="s">
        <v>64</v>
      </c>
      <c r="C19" s="33">
        <v>1026.6165000000001</v>
      </c>
      <c r="D19" s="8" t="s">
        <v>3</v>
      </c>
      <c r="E19" s="19"/>
      <c r="F19" s="19"/>
      <c r="G19" s="20">
        <f t="shared" si="9"/>
        <v>0</v>
      </c>
      <c r="H19" s="20">
        <f t="shared" si="9"/>
        <v>0</v>
      </c>
    </row>
    <row r="20" spans="1:8" x14ac:dyDescent="0.25">
      <c r="A20" s="6" t="s">
        <v>33</v>
      </c>
      <c r="B20" s="2" t="s">
        <v>80</v>
      </c>
      <c r="C20" s="33">
        <v>1368.8220000000001</v>
      </c>
      <c r="D20" s="8" t="s">
        <v>3</v>
      </c>
      <c r="E20" s="19"/>
      <c r="F20" s="19"/>
      <c r="G20" s="20">
        <f t="shared" si="9"/>
        <v>0</v>
      </c>
      <c r="H20" s="20">
        <f t="shared" si="9"/>
        <v>0</v>
      </c>
    </row>
    <row r="21" spans="1:8" x14ac:dyDescent="0.25">
      <c r="A21" s="6" t="s">
        <v>34</v>
      </c>
      <c r="B21" s="2" t="s">
        <v>92</v>
      </c>
      <c r="C21" s="33">
        <v>17.34</v>
      </c>
      <c r="D21" s="8" t="s">
        <v>3</v>
      </c>
      <c r="E21" s="19"/>
      <c r="F21" s="19"/>
      <c r="G21" s="20">
        <f t="shared" si="9"/>
        <v>0</v>
      </c>
      <c r="H21" s="20">
        <f t="shared" si="9"/>
        <v>0</v>
      </c>
    </row>
    <row r="22" spans="1:8" ht="31.5" x14ac:dyDescent="0.25">
      <c r="A22" s="6" t="s">
        <v>35</v>
      </c>
      <c r="B22" s="2" t="s">
        <v>82</v>
      </c>
      <c r="C22" s="34">
        <v>174.70360000000002</v>
      </c>
      <c r="D22" s="8" t="s">
        <v>3</v>
      </c>
      <c r="E22" s="19"/>
      <c r="F22" s="18"/>
      <c r="G22" s="20">
        <f t="shared" si="9"/>
        <v>0</v>
      </c>
      <c r="H22" s="20">
        <f t="shared" si="9"/>
        <v>0</v>
      </c>
    </row>
    <row r="23" spans="1:8" ht="31.5" x14ac:dyDescent="0.25">
      <c r="A23" s="6" t="s">
        <v>36</v>
      </c>
      <c r="B23" s="2" t="s">
        <v>95</v>
      </c>
      <c r="C23" s="34">
        <v>152.86565000000002</v>
      </c>
      <c r="D23" s="8" t="s">
        <v>3</v>
      </c>
      <c r="E23" s="19"/>
      <c r="F23" s="18"/>
      <c r="G23" s="20">
        <f t="shared" si="9"/>
        <v>0</v>
      </c>
      <c r="H23" s="20">
        <f t="shared" si="9"/>
        <v>0</v>
      </c>
    </row>
    <row r="24" spans="1:8" x14ac:dyDescent="0.25">
      <c r="A24" s="6" t="s">
        <v>37</v>
      </c>
      <c r="B24" s="7" t="s">
        <v>83</v>
      </c>
      <c r="C24" s="34">
        <v>247.66200000000001</v>
      </c>
      <c r="D24" s="6" t="s">
        <v>3</v>
      </c>
      <c r="E24" s="19"/>
      <c r="F24" s="19"/>
      <c r="G24" s="20">
        <f t="shared" si="9"/>
        <v>0</v>
      </c>
      <c r="H24" s="20">
        <f t="shared" si="9"/>
        <v>0</v>
      </c>
    </row>
    <row r="25" spans="1:8" x14ac:dyDescent="0.25">
      <c r="A25" s="6" t="s">
        <v>38</v>
      </c>
      <c r="B25" s="2" t="s">
        <v>84</v>
      </c>
      <c r="C25" s="33">
        <v>4294.5</v>
      </c>
      <c r="D25" s="8" t="s">
        <v>4</v>
      </c>
      <c r="E25" s="19"/>
      <c r="F25" s="19"/>
      <c r="G25" s="20">
        <f t="shared" si="9"/>
        <v>0</v>
      </c>
      <c r="H25" s="20">
        <f t="shared" si="9"/>
        <v>0</v>
      </c>
    </row>
    <row r="26" spans="1:8" ht="31.5" x14ac:dyDescent="0.25">
      <c r="A26" s="6" t="s">
        <v>39</v>
      </c>
      <c r="B26" s="2" t="s">
        <v>8</v>
      </c>
      <c r="C26" s="33">
        <v>15</v>
      </c>
      <c r="D26" s="6" t="s">
        <v>2</v>
      </c>
      <c r="E26" s="19"/>
      <c r="F26" s="19"/>
      <c r="G26" s="20">
        <f t="shared" si="9"/>
        <v>0</v>
      </c>
      <c r="H26" s="20">
        <f t="shared" si="9"/>
        <v>0</v>
      </c>
    </row>
    <row r="27" spans="1:8" ht="31.5" x14ac:dyDescent="0.25">
      <c r="A27" s="6" t="s">
        <v>40</v>
      </c>
      <c r="B27" s="2" t="s">
        <v>9</v>
      </c>
      <c r="C27" s="33">
        <v>18</v>
      </c>
      <c r="D27" s="6" t="s">
        <v>2</v>
      </c>
      <c r="E27" s="19"/>
      <c r="F27" s="19"/>
      <c r="G27" s="20">
        <f t="shared" si="9"/>
        <v>0</v>
      </c>
      <c r="H27" s="20">
        <f t="shared" si="9"/>
        <v>0</v>
      </c>
    </row>
    <row r="28" spans="1:8" ht="31.5" x14ac:dyDescent="0.25">
      <c r="A28" s="6" t="s">
        <v>41</v>
      </c>
      <c r="B28" s="2" t="s">
        <v>53</v>
      </c>
      <c r="C28" s="33">
        <v>2</v>
      </c>
      <c r="D28" s="6" t="s">
        <v>2</v>
      </c>
      <c r="E28" s="19"/>
      <c r="F28" s="19"/>
      <c r="G28" s="20">
        <f t="shared" si="9"/>
        <v>0</v>
      </c>
      <c r="H28" s="20">
        <f t="shared" si="9"/>
        <v>0</v>
      </c>
    </row>
    <row r="29" spans="1:8" ht="31.5" x14ac:dyDescent="0.25">
      <c r="A29" s="6" t="s">
        <v>42</v>
      </c>
      <c r="B29" s="2" t="s">
        <v>90</v>
      </c>
      <c r="C29" s="33">
        <v>7.1400000000000006</v>
      </c>
      <c r="D29" s="6" t="s">
        <v>4</v>
      </c>
      <c r="E29" s="19"/>
      <c r="F29" s="19"/>
      <c r="G29" s="20">
        <f t="shared" si="9"/>
        <v>0</v>
      </c>
      <c r="H29" s="20">
        <f t="shared" si="9"/>
        <v>0</v>
      </c>
    </row>
    <row r="30" spans="1:8" x14ac:dyDescent="0.25">
      <c r="A30" s="6" t="s">
        <v>43</v>
      </c>
      <c r="B30" s="2" t="s">
        <v>54</v>
      </c>
      <c r="C30" s="6">
        <v>1</v>
      </c>
      <c r="D30" s="6" t="s">
        <v>7</v>
      </c>
      <c r="E30" s="19"/>
      <c r="F30" s="19"/>
      <c r="G30" s="20">
        <f>ROUNDUP($C30*E30,0)</f>
        <v>0</v>
      </c>
      <c r="H30" s="20">
        <f>ROUNDUP($C30*F30,0)</f>
        <v>0</v>
      </c>
    </row>
    <row r="31" spans="1:8" x14ac:dyDescent="0.25">
      <c r="A31" s="6" t="s">
        <v>44</v>
      </c>
      <c r="B31" s="2" t="s">
        <v>55</v>
      </c>
      <c r="C31" s="6">
        <v>1</v>
      </c>
      <c r="D31" s="6" t="s">
        <v>7</v>
      </c>
      <c r="E31" s="19"/>
      <c r="F31" s="19"/>
      <c r="G31" s="20">
        <f>ROUNDUP($C31*E31,0)</f>
        <v>0</v>
      </c>
      <c r="H31" s="20">
        <f>ROUNDUP($C31*F31,0)</f>
        <v>0</v>
      </c>
    </row>
    <row r="32" spans="1:8" x14ac:dyDescent="0.25">
      <c r="E32" s="3"/>
      <c r="F32" s="3"/>
      <c r="G32" s="20"/>
      <c r="H32" s="20"/>
    </row>
    <row r="33" spans="1:8" x14ac:dyDescent="0.25">
      <c r="A33" s="10"/>
      <c r="B33" s="13" t="s">
        <v>45</v>
      </c>
      <c r="C33" s="11"/>
      <c r="D33" s="12"/>
      <c r="E33" s="12"/>
      <c r="F33" s="12"/>
      <c r="G33" s="21">
        <f>SUM(G6:G30)</f>
        <v>0</v>
      </c>
      <c r="H33" s="21">
        <f>SUM(H6:H30)</f>
        <v>0</v>
      </c>
    </row>
    <row r="35" spans="1:8" x14ac:dyDescent="0.25">
      <c r="F35" s="22" t="s">
        <v>47</v>
      </c>
      <c r="G35" s="9"/>
      <c r="H35" s="23">
        <f>G33+H33</f>
        <v>0</v>
      </c>
    </row>
    <row r="36" spans="1:8" x14ac:dyDescent="0.25">
      <c r="F36" s="9" t="s">
        <v>48</v>
      </c>
      <c r="G36" s="9"/>
      <c r="H36" s="24">
        <f>H35*0.27</f>
        <v>0</v>
      </c>
    </row>
    <row r="37" spans="1:8" ht="16.5" thickBot="1" x14ac:dyDescent="0.3">
      <c r="F37" s="25"/>
      <c r="G37" s="25"/>
      <c r="H37" s="25"/>
    </row>
    <row r="38" spans="1:8" ht="16.5" thickBot="1" x14ac:dyDescent="0.3">
      <c r="F38" s="26" t="s">
        <v>49</v>
      </c>
      <c r="G38" s="27"/>
      <c r="H38" s="28">
        <f>H35+H36</f>
        <v>0</v>
      </c>
    </row>
  </sheetData>
  <mergeCells count="3">
    <mergeCell ref="A1:H1"/>
    <mergeCell ref="A2:H2"/>
    <mergeCell ref="A3:H3"/>
  </mergeCells>
  <pageMargins left="0.25" right="0.25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Összesítő</vt:lpstr>
      <vt:lpstr>Rekonstrukciós_KV</vt:lpstr>
      <vt:lpstr>Engedélyezési_KV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2018-05-16T11:13:09Z</cp:lastPrinted>
  <dcterms:created xsi:type="dcterms:W3CDTF">2018-04-04T05:26:22Z</dcterms:created>
  <dcterms:modified xsi:type="dcterms:W3CDTF">2018-09-18T06:12:15Z</dcterms:modified>
</cp:coreProperties>
</file>